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<sst xmlns="http://schemas.openxmlformats.org/spreadsheetml/2006/main" count="171" uniqueCount="123">
  <si>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</si>
  <si>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</si>
  <si>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</si>
  <si>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</si>
  <si>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</si>
  <si>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</si>
  <si>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</si>
  <si>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</si>
  <si>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</si>
  <si>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</si>
  <si>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</si>
  <si>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</si>
  <si>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</si>
  <si>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</si>
  <si>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</si>
  <si>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</si>
  <si>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</si>
  <si>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</si>
  <si>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</si>
  <si>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</si>
  <si>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</si>
  <si>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</si>
  <si>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</si>
  <si>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</si>
  <si>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</si>
  <si>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</si>
  <si>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</si>
  <si>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</si>
  <si>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</si>
  <si>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</si>
  <si>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</si>
  <si>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</si>
  <si>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</si>
  <si>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</si>
  <si>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</si>
  <si>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</si>
  <si>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</si>
  <si>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</si>
  <si>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</si>
  <si>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</si>
  <si>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</si>
  <si>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</si>
  <si>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</si>
  <si>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</si>
  <si>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</si>
  <si>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</si>
  <si>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</si>
  <si>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</si>
  <si>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</si>
  <si>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</si>
  <si>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</si>
  <si>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</si>
  <si>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</si>
  <si>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</si>
  <si>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</si>
  <si>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</si>
  <si>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</si>
  <si>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</si>
  <si>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</si>
  <si>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</si>
  <si>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</si>
  <si>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</si>
  <si>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</si>
  <si>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</si>
  <si>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</si>
  <si>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</si>
  <si>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</si>
  <si>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</si>
  <si>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</si>
  <si>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</si>
  <si>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</si>
  <si>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</si>
  <si>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</si>
  <si>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</si>
  <si>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</si>
  <si>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</si>
  <si>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</si>
  <si>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</si>
  <si>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</si>
  <si>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</si>
  <si>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</si>
  <si>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</si>
  <si>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</si>
  <si>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</si>
  <si>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</si>
  <si>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</si>
  <si>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</si>
  <si>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</si>
  <si>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</si>
  <si>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</si>
  <si>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</si>
  <si>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</si>
  <si>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</si>
  <si>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</si>
  <si>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</si>
  <si>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</si>
  <si>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</si>
  <si>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</si>
  <si>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</si>
  <si>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</si>
  <si>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</si>
  <si>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</si>
  <si>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</si>
  <si>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</si>
  <si>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</si>
  <si>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</si>
  <si>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</si>
  <si>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</si>
  <si>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</si>
  <si>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</si>
  <si>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</si>
  <si>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</si>
  <si>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</si>
  <si>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</si>
  <si>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</si>
  <si>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</si>
  <si>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</si>
  <si>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</si>
  <si>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</si>
  <si>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Аналіз використання коштів міського бюджету за 2015 рік станом на 02.11.2015 року</t>
  </si>
  <si>
    <t>План на 11 місяців, тис.грн.</t>
  </si>
  <si>
    <t>Відсоток виконання плану 11 місяців</t>
  </si>
  <si>
    <t>Відхилення від плану 11 місяців, тис.грн.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</si>
</sst>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34984.19999999999</c:v>
                </c:pt>
                <c:pt idx="1">
                  <c:v>30110.800000000007</c:v>
                </c:pt>
                <c:pt idx="2">
                  <c:v>1123.4999999999998</c:v>
                </c:pt>
                <c:pt idx="3">
                  <c:v>3749.8999999999833</c:v>
                </c:pt>
              </c:numCache>
            </c:numRef>
          </c:val>
          <c:shape val="box"/>
        </c:ser>
        <c:shape val="box"/>
        <c:axId val="5671732"/>
        <c:axId val="51045589"/>
      </c:bar3DChart>
      <c:catAx>
        <c:axId val="567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45589"/>
        <c:crosses val="autoZero"/>
        <c:auto val="1"/>
        <c:lblOffset val="100"/>
        <c:tickLblSkip val="1"/>
        <c:noMultiLvlLbl val="0"/>
      </c:catAx>
      <c:valAx>
        <c:axId val="51045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1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250870.30000000002</c:v>
                </c:pt>
                <c:pt idx="1">
                  <c:v>126152.80000000002</c:v>
                </c:pt>
                <c:pt idx="2">
                  <c:v>196732.59999999995</c:v>
                </c:pt>
                <c:pt idx="3">
                  <c:v>18.200000000000003</c:v>
                </c:pt>
                <c:pt idx="4">
                  <c:v>13328.799999999997</c:v>
                </c:pt>
                <c:pt idx="5">
                  <c:v>38026.100000000006</c:v>
                </c:pt>
                <c:pt idx="6">
                  <c:v>196.59999999999997</c:v>
                </c:pt>
                <c:pt idx="7">
                  <c:v>2568.0000000000714</c:v>
                </c:pt>
              </c:numCache>
            </c:numRef>
          </c:val>
          <c:shape val="box"/>
        </c:ser>
        <c:shape val="box"/>
        <c:axId val="56757118"/>
        <c:axId val="41052015"/>
      </c:bar3DChart>
      <c:catAx>
        <c:axId val="5675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52015"/>
        <c:crosses val="autoZero"/>
        <c:auto val="1"/>
        <c:lblOffset val="100"/>
        <c:tickLblSkip val="1"/>
        <c:noMultiLvlLbl val="0"/>
      </c:catAx>
      <c:valAx>
        <c:axId val="41052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57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171063.79999999996</c:v>
                </c:pt>
                <c:pt idx="1">
                  <c:v>149094.8</c:v>
                </c:pt>
                <c:pt idx="2">
                  <c:v>137127.3</c:v>
                </c:pt>
                <c:pt idx="3">
                  <c:v>8179.900000000001</c:v>
                </c:pt>
                <c:pt idx="4">
                  <c:v>2477.499999999999</c:v>
                </c:pt>
                <c:pt idx="5">
                  <c:v>14697.099999999999</c:v>
                </c:pt>
                <c:pt idx="6">
                  <c:v>998.7999999999998</c:v>
                </c:pt>
                <c:pt idx="7">
                  <c:v>7583.199999999971</c:v>
                </c:pt>
              </c:numCache>
            </c:numRef>
          </c:val>
          <c:shape val="box"/>
        </c:ser>
        <c:shape val="box"/>
        <c:axId val="33923816"/>
        <c:axId val="36878889"/>
      </c:bar3DChart>
      <c:catAx>
        <c:axId val="3392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78889"/>
        <c:crosses val="autoZero"/>
        <c:auto val="1"/>
        <c:lblOffset val="100"/>
        <c:tickLblSkip val="1"/>
        <c:noMultiLvlLbl val="0"/>
      </c:catAx>
      <c:valAx>
        <c:axId val="36878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3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32403.199999999993</c:v>
                </c:pt>
                <c:pt idx="1">
                  <c:v>23336.400000000005</c:v>
                </c:pt>
                <c:pt idx="2">
                  <c:v>1288.3000000000004</c:v>
                </c:pt>
                <c:pt idx="3">
                  <c:v>475.8</c:v>
                </c:pt>
                <c:pt idx="4">
                  <c:v>17</c:v>
                </c:pt>
                <c:pt idx="5">
                  <c:v>7285.699999999988</c:v>
                </c:pt>
              </c:numCache>
            </c:numRef>
          </c:val>
          <c:shape val="box"/>
        </c:ser>
        <c:shape val="box"/>
        <c:axId val="63474546"/>
        <c:axId val="34400003"/>
      </c:bar3DChart>
      <c:catAx>
        <c:axId val="634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00003"/>
        <c:crosses val="autoZero"/>
        <c:auto val="1"/>
        <c:lblOffset val="100"/>
        <c:tickLblSkip val="1"/>
        <c:noMultiLvlLbl val="0"/>
      </c:catAx>
      <c:valAx>
        <c:axId val="34400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45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4636.700000000002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9943.400000000003</c:v>
                </c:pt>
                <c:pt idx="1">
                  <c:v>6593.3</c:v>
                </c:pt>
                <c:pt idx="2">
                  <c:v>1.4</c:v>
                </c:pt>
                <c:pt idx="3">
                  <c:v>133.20000000000002</c:v>
                </c:pt>
                <c:pt idx="4">
                  <c:v>424.2000000000001</c:v>
                </c:pt>
                <c:pt idx="5">
                  <c:v>2791.300000000003</c:v>
                </c:pt>
              </c:numCache>
            </c:numRef>
          </c:val>
          <c:shape val="box"/>
        </c:ser>
        <c:shape val="box"/>
        <c:axId val="41164572"/>
        <c:axId val="34936829"/>
      </c:bar3DChart>
      <c:catAx>
        <c:axId val="4116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36829"/>
        <c:crosses val="autoZero"/>
        <c:auto val="1"/>
        <c:lblOffset val="100"/>
        <c:tickLblSkip val="2"/>
        <c:noMultiLvlLbl val="0"/>
      </c:catAx>
      <c:valAx>
        <c:axId val="34936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645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4651.099999999999</c:v>
                </c:pt>
                <c:pt idx="1">
                  <c:v>1108.3999999999999</c:v>
                </c:pt>
                <c:pt idx="2">
                  <c:v>296.3</c:v>
                </c:pt>
                <c:pt idx="3">
                  <c:v>244.70000000000005</c:v>
                </c:pt>
                <c:pt idx="4">
                  <c:v>2871.7</c:v>
                </c:pt>
                <c:pt idx="5">
                  <c:v>130.00000000000017</c:v>
                </c:pt>
              </c:numCache>
            </c:numRef>
          </c:val>
          <c:shape val="box"/>
        </c:ser>
        <c:shape val="box"/>
        <c:axId val="45996006"/>
        <c:axId val="11310871"/>
      </c:bar3DChart>
      <c:catAx>
        <c:axId val="4599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10871"/>
        <c:crosses val="autoZero"/>
        <c:auto val="1"/>
        <c:lblOffset val="100"/>
        <c:tickLblSkip val="1"/>
        <c:noMultiLvlLbl val="0"/>
      </c:catAx>
      <c:valAx>
        <c:axId val="11310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960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44751.30000000002</c:v>
                </c:pt>
              </c:numCache>
            </c:numRef>
          </c:val>
          <c:shape val="box"/>
        </c:ser>
        <c:shape val="box"/>
        <c:axId val="34688976"/>
        <c:axId val="43765329"/>
      </c:bar3DChart>
      <c:catAx>
        <c:axId val="3468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765329"/>
        <c:crosses val="autoZero"/>
        <c:auto val="1"/>
        <c:lblOffset val="100"/>
        <c:tickLblSkip val="1"/>
        <c:noMultiLvlLbl val="0"/>
      </c:catAx>
      <c:valAx>
        <c:axId val="43765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89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250870.30000000002</c:v>
                </c:pt>
                <c:pt idx="1">
                  <c:v>171063.79999999996</c:v>
                </c:pt>
                <c:pt idx="2">
                  <c:v>32403.199999999993</c:v>
                </c:pt>
                <c:pt idx="3">
                  <c:v>9943.400000000003</c:v>
                </c:pt>
                <c:pt idx="4">
                  <c:v>4651.099999999999</c:v>
                </c:pt>
                <c:pt idx="5">
                  <c:v>34984.19999999999</c:v>
                </c:pt>
                <c:pt idx="6">
                  <c:v>44751.30000000002</c:v>
                </c:pt>
              </c:numCache>
            </c:numRef>
          </c:val>
          <c:shape val="box"/>
        </c:ser>
        <c:shape val="box"/>
        <c:axId val="58343642"/>
        <c:axId val="55330731"/>
      </c:bar3DChart>
      <c:catAx>
        <c:axId val="5834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30731"/>
        <c:crosses val="autoZero"/>
        <c:auto val="1"/>
        <c:lblOffset val="100"/>
        <c:tickLblSkip val="1"/>
        <c:noMultiLvlLbl val="0"/>
      </c:catAx>
      <c:valAx>
        <c:axId val="55330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3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14286.000000000002</c:v>
                </c:pt>
                <c:pt idx="4">
                  <c:v>13384.7</c:v>
                </c:pt>
                <c:pt idx="5">
                  <c:v>274544.30000000005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400352.79999999993</c:v>
                </c:pt>
                <c:pt idx="1">
                  <c:v>59830.399999999994</c:v>
                </c:pt>
                <c:pt idx="2">
                  <c:v>16269.499999999996</c:v>
                </c:pt>
                <c:pt idx="3">
                  <c:v>9226.4</c:v>
                </c:pt>
                <c:pt idx="4">
                  <c:v>8270.5</c:v>
                </c:pt>
                <c:pt idx="5">
                  <c:v>211342.8070000001</c:v>
                </c:pt>
              </c:numCache>
            </c:numRef>
          </c:val>
          <c:shape val="box"/>
        </c:ser>
        <c:shape val="box"/>
        <c:axId val="28214532"/>
        <c:axId val="52604197"/>
      </c:bar3DChart>
      <c:catAx>
        <c:axId val="282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04197"/>
        <c:crosses val="autoZero"/>
        <c:auto val="1"/>
        <c:lblOffset val="100"/>
        <c:tickLblSkip val="1"/>
        <c:noMultiLvlLbl val="0"/>
      </c:catAx>
      <c:valAx>
        <c:axId val="52604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4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2" sqref="D5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119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120</v>
      </c>
      <c r="C3" s="136" t="s">
        <v>102</v>
      </c>
      <c r="D3" s="136" t="s">
        <v>28</v>
      </c>
      <c r="E3" s="136" t="s">
        <v>27</v>
      </c>
      <c r="F3" s="136" t="s">
        <v>121</v>
      </c>
      <c r="G3" s="136" t="s">
        <v>103</v>
      </c>
      <c r="H3" s="136" t="s">
        <v>122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v>332705.9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</f>
        <v>278779.80000000005</v>
      </c>
      <c r="E6" s="3">
        <f>D6/D149*100</f>
        <v>35.73390329261879</v>
      </c>
      <c r="F6" s="3">
        <f>D6/B6*100</f>
        <v>83.79166104358234</v>
      </c>
      <c r="G6" s="3">
        <f aca="true" t="shared" si="0" ref="G6:G43">D6/C6*100</f>
        <v>76.75887760917873</v>
      </c>
      <c r="H6" s="3">
        <f>B6-D6</f>
        <v>53926.09999999998</v>
      </c>
      <c r="I6" s="3">
        <f aca="true" t="shared" si="1" ref="I6:I43">C6-D6</f>
        <v>84409.1999999999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</f>
        <v>141147.00000000003</v>
      </c>
      <c r="E7" s="107">
        <f>D7/D6*100</f>
        <v>50.630282394922446</v>
      </c>
      <c r="F7" s="107">
        <f>D7/B7*100</f>
        <v>85.56080037874267</v>
      </c>
      <c r="G7" s="107">
        <f>D7/C7*100</f>
        <v>78.22920563661306</v>
      </c>
      <c r="H7" s="107">
        <f>B7-D7</f>
        <v>23819.899999999965</v>
      </c>
      <c r="I7" s="107">
        <f t="shared" si="1"/>
        <v>39280.49999999997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</f>
        <v>221399.99999999994</v>
      </c>
      <c r="E8" s="1">
        <f>D8/D6*100</f>
        <v>79.41751877288092</v>
      </c>
      <c r="F8" s="1">
        <f>D8/B8*100</f>
        <v>88.14213576277581</v>
      </c>
      <c r="G8" s="1">
        <f t="shared" si="0"/>
        <v>80.42352028350922</v>
      </c>
      <c r="H8" s="1">
        <f>B8-D8</f>
        <v>29785.20000000007</v>
      </c>
      <c r="I8" s="1">
        <f t="shared" si="1"/>
        <v>53892.60000000009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</f>
        <v>27.3</v>
      </c>
      <c r="E9" s="12">
        <f>D9/D6*100</f>
        <v>0.009792675079040877</v>
      </c>
      <c r="F9" s="134">
        <f>D9/B9*100</f>
        <v>60.39823008849557</v>
      </c>
      <c r="G9" s="1">
        <f t="shared" si="0"/>
        <v>60.39823008849557</v>
      </c>
      <c r="H9" s="1">
        <f aca="true" t="shared" si="2" ref="H9:H43">B9-D9</f>
        <v>17.900000000000002</v>
      </c>
      <c r="I9" s="1">
        <f t="shared" si="1"/>
        <v>17.900000000000002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</f>
        <v>15472.9</v>
      </c>
      <c r="E10" s="1">
        <f>D10/D6*100</f>
        <v>5.550222792325698</v>
      </c>
      <c r="F10" s="1">
        <f aca="true" t="shared" si="3" ref="F10:F41">D10/B10*100</f>
        <v>78.07498233928752</v>
      </c>
      <c r="G10" s="1">
        <f t="shared" si="0"/>
        <v>69.9827224373123</v>
      </c>
      <c r="H10" s="1">
        <f t="shared" si="2"/>
        <v>4345.1</v>
      </c>
      <c r="I10" s="1">
        <f t="shared" si="1"/>
        <v>6636.699999999999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</f>
        <v>38779.400000000016</v>
      </c>
      <c r="E11" s="1">
        <f>D11/D6*100</f>
        <v>13.910405273265859</v>
      </c>
      <c r="F11" s="1">
        <f t="shared" si="3"/>
        <v>67.50782932336196</v>
      </c>
      <c r="G11" s="1">
        <f t="shared" si="0"/>
        <v>63.10754975207368</v>
      </c>
      <c r="H11" s="1">
        <f t="shared" si="2"/>
        <v>18664.899999999987</v>
      </c>
      <c r="I11" s="1">
        <f t="shared" si="1"/>
        <v>22670.29999999998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</f>
        <v>214.39999999999998</v>
      </c>
      <c r="E12" s="1">
        <f>D12/D6*100</f>
        <v>0.07690657644492174</v>
      </c>
      <c r="F12" s="1">
        <f t="shared" si="3"/>
        <v>79.20206871074991</v>
      </c>
      <c r="G12" s="1">
        <f t="shared" si="0"/>
        <v>78.04878048780488</v>
      </c>
      <c r="H12" s="1">
        <f t="shared" si="2"/>
        <v>56.30000000000001</v>
      </c>
      <c r="I12" s="1">
        <f t="shared" si="1"/>
        <v>60.30000000000001</v>
      </c>
    </row>
    <row r="13" spans="1:9" ht="18.75" thickBot="1">
      <c r="A13" s="29" t="s">
        <v>34</v>
      </c>
      <c r="B13" s="50">
        <f>B6-B8-B9-B10-B11-B12</f>
        <v>3942.500000000012</v>
      </c>
      <c r="C13" s="50">
        <f>C6-C8-C9-C10-C11-C12</f>
        <v>4017.1999999999216</v>
      </c>
      <c r="D13" s="50">
        <f>D6-D8-D9-D10-D11-D12</f>
        <v>2885.8000000000843</v>
      </c>
      <c r="E13" s="1">
        <f>D13/D6*100</f>
        <v>1.0351539100035525</v>
      </c>
      <c r="F13" s="1">
        <f t="shared" si="3"/>
        <v>73.1972098922023</v>
      </c>
      <c r="G13" s="1">
        <f t="shared" si="0"/>
        <v>71.83610474958031</v>
      </c>
      <c r="H13" s="1">
        <f t="shared" si="2"/>
        <v>1056.6999999999275</v>
      </c>
      <c r="I13" s="1">
        <f t="shared" si="1"/>
        <v>1131.3999999998373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</f>
        <v>191446.09999999995</v>
      </c>
      <c r="E18" s="3">
        <f>D18/D149*100</f>
        <v>24.539498281973884</v>
      </c>
      <c r="F18" s="3">
        <f>D18/B18*100</f>
        <v>86.48646817215064</v>
      </c>
      <c r="G18" s="3">
        <f t="shared" si="0"/>
        <v>78.19159516145696</v>
      </c>
      <c r="H18" s="3">
        <f>B18-D18</f>
        <v>29913.50000000006</v>
      </c>
      <c r="I18" s="3">
        <f t="shared" si="1"/>
        <v>53396.20000000007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</f>
        <v>166726.59999999995</v>
      </c>
      <c r="E19" s="107">
        <f>D19/D18*100</f>
        <v>87.08801067245558</v>
      </c>
      <c r="F19" s="107">
        <f t="shared" si="3"/>
        <v>91.0003198421093</v>
      </c>
      <c r="G19" s="107">
        <f t="shared" si="0"/>
        <v>86.67222902354642</v>
      </c>
      <c r="H19" s="107">
        <f t="shared" si="2"/>
        <v>16488.800000000047</v>
      </c>
      <c r="I19" s="107">
        <f t="shared" si="1"/>
        <v>25637.900000000052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</f>
        <v>154767.7</v>
      </c>
      <c r="E20" s="1">
        <f>D20/D18*100</f>
        <v>80.84139609007447</v>
      </c>
      <c r="F20" s="1">
        <f t="shared" si="3"/>
        <v>88.7069863306561</v>
      </c>
      <c r="G20" s="1">
        <f t="shared" si="0"/>
        <v>81.0832319144823</v>
      </c>
      <c r="H20" s="1">
        <f t="shared" si="2"/>
        <v>19703</v>
      </c>
      <c r="I20" s="1">
        <f t="shared" si="1"/>
        <v>36107.399999999994</v>
      </c>
    </row>
    <row r="21" spans="1:9" ht="18">
      <c r="A21" s="29" t="s">
        <v>2</v>
      </c>
      <c r="B21" s="49">
        <v>12106.8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</f>
        <v>9361.2</v>
      </c>
      <c r="E21" s="1">
        <f>D21/D18*100</f>
        <v>4.889731365642864</v>
      </c>
      <c r="F21" s="1">
        <f t="shared" si="3"/>
        <v>77.32183566260285</v>
      </c>
      <c r="G21" s="1">
        <f t="shared" si="0"/>
        <v>71.0829650553556</v>
      </c>
      <c r="H21" s="1">
        <f t="shared" si="2"/>
        <v>2745.5999999999985</v>
      </c>
      <c r="I21" s="1">
        <f t="shared" si="1"/>
        <v>3808.199999999999</v>
      </c>
    </row>
    <row r="22" spans="1:9" ht="18">
      <c r="A22" s="29" t="s">
        <v>1</v>
      </c>
      <c r="B22" s="49">
        <v>3002.4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</f>
        <v>2761.399999999999</v>
      </c>
      <c r="E22" s="1">
        <f>D22/D18*100</f>
        <v>1.4423903124691493</v>
      </c>
      <c r="F22" s="1">
        <f t="shared" si="3"/>
        <v>91.97308819610976</v>
      </c>
      <c r="G22" s="1">
        <f t="shared" si="0"/>
        <v>84.87996803245932</v>
      </c>
      <c r="H22" s="1">
        <f t="shared" si="2"/>
        <v>241.0000000000009</v>
      </c>
      <c r="I22" s="1">
        <f t="shared" si="1"/>
        <v>491.900000000001</v>
      </c>
    </row>
    <row r="23" spans="1:9" ht="18">
      <c r="A23" s="29" t="s">
        <v>0</v>
      </c>
      <c r="B23" s="49">
        <v>20601.3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</f>
        <v>15419.3</v>
      </c>
      <c r="E23" s="1">
        <f>D23/D18*100</f>
        <v>8.054120715961309</v>
      </c>
      <c r="F23" s="1">
        <f t="shared" si="3"/>
        <v>74.84624756690111</v>
      </c>
      <c r="G23" s="1">
        <f t="shared" si="0"/>
        <v>60.177574835109084</v>
      </c>
      <c r="H23" s="1">
        <f t="shared" si="2"/>
        <v>5182</v>
      </c>
      <c r="I23" s="1">
        <f t="shared" si="1"/>
        <v>10203.7</v>
      </c>
    </row>
    <row r="24" spans="1:9" ht="18">
      <c r="A24" s="29" t="s">
        <v>15</v>
      </c>
      <c r="B24" s="49">
        <v>1374.7</v>
      </c>
      <c r="C24" s="50">
        <v>1528.1</v>
      </c>
      <c r="D24" s="51">
        <f>111+58.1+166.1+55.7+24.9+10.1-0.1+89.8+44.2+0.1+106.9+106.7+78.8+27.8+48.4+56.6+13.9-0.2+32.5+28.8+69.2+0.1</f>
        <v>1129.3999999999996</v>
      </c>
      <c r="E24" s="1">
        <f>D24/D18*100</f>
        <v>0.5899310563129778</v>
      </c>
      <c r="F24" s="1">
        <f t="shared" si="3"/>
        <v>82.1561067869353</v>
      </c>
      <c r="G24" s="1">
        <f t="shared" si="0"/>
        <v>73.90877560369084</v>
      </c>
      <c r="H24" s="1">
        <f t="shared" si="2"/>
        <v>245.3000000000004</v>
      </c>
      <c r="I24" s="1">
        <f t="shared" si="1"/>
        <v>398.7000000000003</v>
      </c>
    </row>
    <row r="25" spans="1:9" ht="18.75" thickBot="1">
      <c r="A25" s="29" t="s">
        <v>34</v>
      </c>
      <c r="B25" s="50">
        <f>B18-B20-B21-B22-B23-B24</f>
        <v>9803.69999999999</v>
      </c>
      <c r="C25" s="50">
        <f>C18-C20-C21-C22-C23-C24</f>
        <v>10393.400000000007</v>
      </c>
      <c r="D25" s="50">
        <f>D18-D20-D21-D22-D23-D24</f>
        <v>8007.0999999999385</v>
      </c>
      <c r="E25" s="1">
        <f>D25/D18*100</f>
        <v>4.182430459539234</v>
      </c>
      <c r="F25" s="1">
        <f t="shared" si="3"/>
        <v>81.6742658384074</v>
      </c>
      <c r="G25" s="1">
        <f t="shared" si="0"/>
        <v>77.04023707352678</v>
      </c>
      <c r="H25" s="1">
        <f t="shared" si="2"/>
        <v>1796.6000000000513</v>
      </c>
      <c r="I25" s="1">
        <f t="shared" si="1"/>
        <v>2386.3000000000684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</f>
        <v>35647.79999999998</v>
      </c>
      <c r="E33" s="3">
        <f>D33/D149*100</f>
        <v>4.569323307480008</v>
      </c>
      <c r="F33" s="3">
        <f>D33/B33*100</f>
        <v>86.51958642784327</v>
      </c>
      <c r="G33" s="3">
        <f t="shared" si="0"/>
        <v>79.33580814015593</v>
      </c>
      <c r="H33" s="3">
        <f t="shared" si="2"/>
        <v>5554.200000000019</v>
      </c>
      <c r="I33" s="3">
        <f t="shared" si="1"/>
        <v>9285.000000000015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</f>
        <v>26091.300000000003</v>
      </c>
      <c r="E34" s="1">
        <f>D34/D33*100</f>
        <v>73.19189402992615</v>
      </c>
      <c r="F34" s="1">
        <f t="shared" si="3"/>
        <v>87.69064791724084</v>
      </c>
      <c r="G34" s="1">
        <f t="shared" si="0"/>
        <v>81.10192409312737</v>
      </c>
      <c r="H34" s="1">
        <f t="shared" si="2"/>
        <v>3662.4999999999964</v>
      </c>
      <c r="I34" s="1">
        <f t="shared" si="1"/>
        <v>6079.699999999997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</f>
        <v>1308.3000000000002</v>
      </c>
      <c r="E36" s="1">
        <f>D36/D33*100</f>
        <v>3.6700722064194733</v>
      </c>
      <c r="F36" s="1">
        <f t="shared" si="3"/>
        <v>58.863493206154956</v>
      </c>
      <c r="G36" s="1">
        <f t="shared" si="0"/>
        <v>48.926701570680635</v>
      </c>
      <c r="H36" s="1">
        <f t="shared" si="2"/>
        <v>914.2999999999997</v>
      </c>
      <c r="I36" s="1">
        <f t="shared" si="1"/>
        <v>1365.6999999999998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1.6637772877989676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</f>
        <v>67.8</v>
      </c>
      <c r="E38" s="1">
        <f>D38/D33*100</f>
        <v>0.1901940652719103</v>
      </c>
      <c r="F38" s="1">
        <f t="shared" si="3"/>
        <v>95.22471910112358</v>
      </c>
      <c r="G38" s="1">
        <f t="shared" si="0"/>
        <v>90.88471849865952</v>
      </c>
      <c r="H38" s="1">
        <f t="shared" si="2"/>
        <v>3.4000000000000057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7587.299999999978</v>
      </c>
      <c r="E39" s="1">
        <f>D39/D33*100</f>
        <v>21.284062410583495</v>
      </c>
      <c r="F39" s="1">
        <f t="shared" si="3"/>
        <v>88.9484173505273</v>
      </c>
      <c r="G39" s="1">
        <f t="shared" si="0"/>
        <v>81.05483564263338</v>
      </c>
      <c r="H39" s="1">
        <f>B39-D39</f>
        <v>942.7000000000216</v>
      </c>
      <c r="I39" s="1">
        <f t="shared" si="1"/>
        <v>1773.400000000017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</f>
        <v>610.9000000000001</v>
      </c>
      <c r="E43" s="3">
        <f>D43/D149*100</f>
        <v>0.07830496155553887</v>
      </c>
      <c r="F43" s="3">
        <f>D43/B43*100</f>
        <v>80.74279672217818</v>
      </c>
      <c r="G43" s="3">
        <f t="shared" si="0"/>
        <v>74.32777710183723</v>
      </c>
      <c r="H43" s="3">
        <f t="shared" si="2"/>
        <v>145.69999999999993</v>
      </c>
      <c r="I43" s="3">
        <f t="shared" si="1"/>
        <v>210.9999999999999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</f>
        <v>5918.699999999998</v>
      </c>
      <c r="E45" s="3">
        <f>D45/D149*100</f>
        <v>0.7586570239953637</v>
      </c>
      <c r="F45" s="3">
        <f>D45/B45*100</f>
        <v>87.75204602063809</v>
      </c>
      <c r="G45" s="3">
        <f aca="true" t="shared" si="4" ref="G45:G75">D45/C45*100</f>
        <v>78.59741846382659</v>
      </c>
      <c r="H45" s="3">
        <f>B45-D45</f>
        <v>826.1000000000022</v>
      </c>
      <c r="I45" s="3">
        <f aca="true" t="shared" si="5" ref="I45:I76">C45-D45</f>
        <v>1611.7000000000035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</f>
        <v>5235.9</v>
      </c>
      <c r="E46" s="1">
        <f>D46/D45*100</f>
        <v>88.46368290334028</v>
      </c>
      <c r="F46" s="1">
        <f aca="true" t="shared" si="6" ref="F46:F73">D46/B46*100</f>
        <v>88.95212531004722</v>
      </c>
      <c r="G46" s="1">
        <f t="shared" si="4"/>
        <v>80.29905682079594</v>
      </c>
      <c r="H46" s="1">
        <f aca="true" t="shared" si="7" ref="H46:H73">B46-D46</f>
        <v>650.3000000000002</v>
      </c>
      <c r="I46" s="1">
        <f t="shared" si="5"/>
        <v>1284.6000000000004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0.01689560207477994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</f>
        <v>39.7</v>
      </c>
      <c r="E48" s="1">
        <f>D48/D45*100</f>
        <v>0.6707554023687637</v>
      </c>
      <c r="F48" s="1">
        <f t="shared" si="6"/>
        <v>73.7918215613383</v>
      </c>
      <c r="G48" s="1">
        <f t="shared" si="4"/>
        <v>65.9468438538206</v>
      </c>
      <c r="H48" s="1">
        <f t="shared" si="7"/>
        <v>14.099999999999994</v>
      </c>
      <c r="I48" s="1">
        <f t="shared" si="5"/>
        <v>20.5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</f>
        <v>314.1999999999998</v>
      </c>
      <c r="E49" s="1">
        <f>D49/D45*100</f>
        <v>5.308598171895854</v>
      </c>
      <c r="F49" s="1">
        <f t="shared" si="6"/>
        <v>74.13874469089188</v>
      </c>
      <c r="G49" s="1">
        <f t="shared" si="4"/>
        <v>58.3689392532045</v>
      </c>
      <c r="H49" s="1">
        <f t="shared" si="7"/>
        <v>109.6000000000002</v>
      </c>
      <c r="I49" s="1">
        <f t="shared" si="5"/>
        <v>224.10000000000014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327.89999999999856</v>
      </c>
      <c r="E50" s="1">
        <f>D50/D45*100</f>
        <v>5.540067920320317</v>
      </c>
      <c r="F50" s="1">
        <f t="shared" si="6"/>
        <v>86.33491311216383</v>
      </c>
      <c r="G50" s="1">
        <f t="shared" si="4"/>
        <v>79.9366162847385</v>
      </c>
      <c r="H50" s="1">
        <f t="shared" si="7"/>
        <v>51.900000000001796</v>
      </c>
      <c r="I50" s="1">
        <f t="shared" si="5"/>
        <v>82.30000000000297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</f>
        <v>11298.900000000003</v>
      </c>
      <c r="E51" s="3">
        <f>D51/D149*100</f>
        <v>1.4482892946797812</v>
      </c>
      <c r="F51" s="3">
        <f>D51/B51*100</f>
        <v>82.02825531420609</v>
      </c>
      <c r="G51" s="3">
        <f t="shared" si="4"/>
        <v>75.03436642914541</v>
      </c>
      <c r="H51" s="3">
        <f>B51-D51</f>
        <v>2475.4999999999964</v>
      </c>
      <c r="I51" s="3">
        <f t="shared" si="5"/>
        <v>3759.399999999998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</f>
        <v>7489.500000000001</v>
      </c>
      <c r="E52" s="1">
        <f>D52/D51*100</f>
        <v>66.28521360486418</v>
      </c>
      <c r="F52" s="1">
        <f t="shared" si="6"/>
        <v>88.38836830552083</v>
      </c>
      <c r="G52" s="1">
        <f t="shared" si="4"/>
        <v>79.36735018280083</v>
      </c>
      <c r="H52" s="1">
        <f t="shared" si="7"/>
        <v>983.8999999999987</v>
      </c>
      <c r="I52" s="1">
        <f t="shared" si="5"/>
        <v>1946.999999999999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</f>
        <v>4</v>
      </c>
      <c r="E53" s="1">
        <f>D53/D51*100</f>
        <v>0.035401676269371345</v>
      </c>
      <c r="F53" s="1">
        <f t="shared" si="6"/>
        <v>36.69724770642201</v>
      </c>
      <c r="G53" s="1">
        <f t="shared" si="4"/>
        <v>36.69724770642201</v>
      </c>
      <c r="H53" s="1">
        <f t="shared" si="7"/>
        <v>6.9</v>
      </c>
      <c r="I53" s="1">
        <f t="shared" si="5"/>
        <v>6.9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</f>
        <v>179.60000000000002</v>
      </c>
      <c r="E54" s="1">
        <f>D54/D51*100</f>
        <v>1.5895352644947736</v>
      </c>
      <c r="F54" s="1">
        <f t="shared" si="6"/>
        <v>73.93989296006588</v>
      </c>
      <c r="G54" s="1">
        <f t="shared" si="4"/>
        <v>68.10769814182784</v>
      </c>
      <c r="H54" s="1">
        <f t="shared" si="7"/>
        <v>63.29999999999998</v>
      </c>
      <c r="I54" s="1">
        <f t="shared" si="5"/>
        <v>84.09999999999997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</f>
        <v>435.50000000000006</v>
      </c>
      <c r="E55" s="1">
        <f>D55/D51*100</f>
        <v>3.854357503827806</v>
      </c>
      <c r="F55" s="1">
        <f t="shared" si="6"/>
        <v>72.77740641711232</v>
      </c>
      <c r="G55" s="1">
        <f t="shared" si="4"/>
        <v>61.27761362037428</v>
      </c>
      <c r="H55" s="1">
        <f t="shared" si="7"/>
        <v>162.89999999999992</v>
      </c>
      <c r="I55" s="1">
        <f t="shared" si="5"/>
        <v>275.2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3190.3000000000025</v>
      </c>
      <c r="E56" s="1">
        <f>D56/D51*100</f>
        <v>28.235491950543874</v>
      </c>
      <c r="F56" s="1">
        <f t="shared" si="6"/>
        <v>71.71147275669847</v>
      </c>
      <c r="G56" s="1">
        <f t="shared" si="4"/>
        <v>68.80836838132215</v>
      </c>
      <c r="H56" s="1">
        <f t="shared" si="7"/>
        <v>1258.4999999999986</v>
      </c>
      <c r="I56" s="1">
        <f>C56-D56</f>
        <v>1446.1999999999994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</f>
        <v>4788.9</v>
      </c>
      <c r="E58" s="3">
        <f>D58/D149*100</f>
        <v>0.6138396306978557</v>
      </c>
      <c r="F58" s="3">
        <f>D58/B58*100</f>
        <v>88.33978970669617</v>
      </c>
      <c r="G58" s="3">
        <f t="shared" si="4"/>
        <v>85.10574018126887</v>
      </c>
      <c r="H58" s="3">
        <f>B58-D58</f>
        <v>632.1000000000004</v>
      </c>
      <c r="I58" s="3">
        <f t="shared" si="5"/>
        <v>838.1000000000004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</f>
        <v>1243.0999999999997</v>
      </c>
      <c r="E59" s="1">
        <f>D59/D58*100</f>
        <v>25.957944413122007</v>
      </c>
      <c r="F59" s="1">
        <f t="shared" si="6"/>
        <v>86.7117745535714</v>
      </c>
      <c r="G59" s="1">
        <f t="shared" si="4"/>
        <v>79.31474510304344</v>
      </c>
      <c r="H59" s="1">
        <f t="shared" si="7"/>
        <v>190.50000000000023</v>
      </c>
      <c r="I59" s="1">
        <f t="shared" si="5"/>
        <v>324.2000000000003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6.1872246236087625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</f>
        <v>246.20000000000005</v>
      </c>
      <c r="E61" s="1">
        <f>D61/D58*100</f>
        <v>5.141055357180147</v>
      </c>
      <c r="F61" s="1">
        <f t="shared" si="6"/>
        <v>62.234580384226504</v>
      </c>
      <c r="G61" s="1">
        <f t="shared" si="4"/>
        <v>52.96901893287437</v>
      </c>
      <c r="H61" s="1">
        <f t="shared" si="7"/>
        <v>149.39999999999998</v>
      </c>
      <c r="I61" s="1">
        <f t="shared" si="5"/>
        <v>218.59999999999997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59.96366597757314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131.70000000000044</v>
      </c>
      <c r="E63" s="1">
        <f>D63/D58*100</f>
        <v>2.7501096285159528</v>
      </c>
      <c r="F63" s="1">
        <f t="shared" si="6"/>
        <v>65.13353115727011</v>
      </c>
      <c r="G63" s="1">
        <f t="shared" si="4"/>
        <v>64.15002435460343</v>
      </c>
      <c r="H63" s="1">
        <f t="shared" si="7"/>
        <v>70.49999999999994</v>
      </c>
      <c r="I63" s="1">
        <f t="shared" si="5"/>
        <v>73.59999999999894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367.3</v>
      </c>
      <c r="C68" s="53">
        <f>C69+C70</f>
        <v>384.30000000000007</v>
      </c>
      <c r="D68" s="54">
        <f>SUM(D69:D70)</f>
        <v>270.30000000000007</v>
      </c>
      <c r="E68" s="42">
        <f>D68/D149*100</f>
        <v>0.0346469653109546</v>
      </c>
      <c r="F68" s="3">
        <f>D68/B68*100</f>
        <v>73.59106997005175</v>
      </c>
      <c r="G68" s="3">
        <f t="shared" si="4"/>
        <v>70.33567525370805</v>
      </c>
      <c r="H68" s="3">
        <f>B68-D68</f>
        <v>96.99999999999994</v>
      </c>
      <c r="I68" s="3">
        <f t="shared" si="5"/>
        <v>114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</f>
        <v>259.00000000000006</v>
      </c>
      <c r="E69" s="1">
        <f>D69/D68*100</f>
        <v>95.81945985941546</v>
      </c>
      <c r="F69" s="1">
        <f t="shared" si="6"/>
        <v>83.65633074935401</v>
      </c>
      <c r="G69" s="1">
        <f t="shared" si="4"/>
        <v>83.65633074935401</v>
      </c>
      <c r="H69" s="1">
        <f t="shared" si="7"/>
        <v>50.599999999999966</v>
      </c>
      <c r="I69" s="1">
        <f t="shared" si="5"/>
        <v>50.599999999999966</v>
      </c>
    </row>
    <row r="70" spans="1:9" ht="18.75" thickBot="1">
      <c r="A70" s="29" t="s">
        <v>9</v>
      </c>
      <c r="B70" s="49">
        <v>57.7</v>
      </c>
      <c r="C70" s="50">
        <f>242.8-42.9-28.6-11-78-0.1-7.5</f>
        <v>74.70000000000002</v>
      </c>
      <c r="D70" s="51">
        <f>7.4+0.2+3.8-0.1</f>
        <v>11.3</v>
      </c>
      <c r="E70" s="1">
        <f>D70/D69*100</f>
        <v>4.362934362934362</v>
      </c>
      <c r="F70" s="1">
        <f t="shared" si="6"/>
        <v>19.584055459272097</v>
      </c>
      <c r="G70" s="1">
        <f t="shared" si="4"/>
        <v>15.12717536813922</v>
      </c>
      <c r="H70" s="1">
        <f t="shared" si="7"/>
        <v>46.400000000000006</v>
      </c>
      <c r="I70" s="1">
        <f t="shared" si="5"/>
        <v>63.40000000000002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46025.2</v>
      </c>
      <c r="C89" s="53">
        <f>47925.9+539.6+110+168.6+27+1682.4+76+79.6</f>
        <v>50609.1</v>
      </c>
      <c r="D89" s="54">
        <f>36671.5+50.5+277.1+1482.7+43.6+468.3-0.1</f>
        <v>38993.6</v>
      </c>
      <c r="E89" s="3">
        <f>D89/D149*100</f>
        <v>4.998186853678279</v>
      </c>
      <c r="F89" s="3">
        <f aca="true" t="shared" si="10" ref="F89:F95">D89/B89*100</f>
        <v>84.72228257563248</v>
      </c>
      <c r="G89" s="3">
        <f t="shared" si="8"/>
        <v>77.0485940275563</v>
      </c>
      <c r="H89" s="3">
        <f aca="true" t="shared" si="11" ref="H89:H95">B89-D89</f>
        <v>7031.5999999999985</v>
      </c>
      <c r="I89" s="3">
        <f t="shared" si="9"/>
        <v>11615.5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</f>
        <v>33581.70000000001</v>
      </c>
      <c r="E90" s="1">
        <f>D90/D89*100</f>
        <v>86.12105576299703</v>
      </c>
      <c r="F90" s="1">
        <f t="shared" si="10"/>
        <v>89.07801757066467</v>
      </c>
      <c r="G90" s="1">
        <f t="shared" si="8"/>
        <v>81.11521739130437</v>
      </c>
      <c r="H90" s="1">
        <f t="shared" si="11"/>
        <v>4117.499999999985</v>
      </c>
      <c r="I90" s="1">
        <f t="shared" si="9"/>
        <v>7818.299999999988</v>
      </c>
    </row>
    <row r="91" spans="1:9" ht="18">
      <c r="A91" s="29" t="s">
        <v>32</v>
      </c>
      <c r="B91" s="49">
        <v>2175.9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</f>
        <v>1157.3000000000002</v>
      </c>
      <c r="E91" s="1">
        <f>D91/D89*100</f>
        <v>2.967922941200608</v>
      </c>
      <c r="F91" s="1">
        <f t="shared" si="10"/>
        <v>53.187186911163195</v>
      </c>
      <c r="G91" s="1">
        <f t="shared" si="8"/>
        <v>44.94194400217468</v>
      </c>
      <c r="H91" s="1">
        <f t="shared" si="11"/>
        <v>1018.5999999999999</v>
      </c>
      <c r="I91" s="1">
        <f t="shared" si="9"/>
        <v>1417.7999999999997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6150.1</v>
      </c>
      <c r="C93" s="50">
        <f>C89-C90-C91-C92</f>
        <v>6633.999999999998</v>
      </c>
      <c r="D93" s="50">
        <f>D89-D90-D91-D92</f>
        <v>4254.599999999987</v>
      </c>
      <c r="E93" s="1">
        <f>D93/D89*100</f>
        <v>10.911021295802355</v>
      </c>
      <c r="F93" s="1">
        <f t="shared" si="10"/>
        <v>69.17936293718779</v>
      </c>
      <c r="G93" s="1">
        <f>D93/C93*100</f>
        <v>64.1332529394029</v>
      </c>
      <c r="H93" s="1">
        <f t="shared" si="11"/>
        <v>1895.5000000000136</v>
      </c>
      <c r="I93" s="1">
        <f>C93-D93</f>
        <v>2379.4000000000115</v>
      </c>
    </row>
    <row r="94" spans="1:9" ht="18.75">
      <c r="A94" s="120" t="s">
        <v>12</v>
      </c>
      <c r="B94" s="125">
        <v>53411.1</v>
      </c>
      <c r="C94" s="127">
        <f>48638.3+1900-424+424+830+1679.1+0.1+2819.7</f>
        <v>55867.2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</f>
        <v>47250.400000000016</v>
      </c>
      <c r="E94" s="119">
        <f>D94/D149*100</f>
        <v>6.056540768511761</v>
      </c>
      <c r="F94" s="123">
        <f t="shared" si="10"/>
        <v>88.46550623372299</v>
      </c>
      <c r="G94" s="118">
        <f>D94/C94*100</f>
        <v>84.57628089469317</v>
      </c>
      <c r="H94" s="124">
        <f t="shared" si="11"/>
        <v>6160.6999999999825</v>
      </c>
      <c r="I94" s="119">
        <f>C94-D94</f>
        <v>8616.799999999981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</f>
        <v>3243.000000000001</v>
      </c>
      <c r="E95" s="131">
        <f>D95/D94*100</f>
        <v>6.863433960347426</v>
      </c>
      <c r="F95" s="132">
        <f t="shared" si="10"/>
        <v>72.46927374301679</v>
      </c>
      <c r="G95" s="133">
        <f>D95/C95*100</f>
        <v>66.33665391617406</v>
      </c>
      <c r="H95" s="122">
        <f t="shared" si="11"/>
        <v>1231.999999999999</v>
      </c>
      <c r="I95" s="96">
        <f>C95-D95</f>
        <v>1645.699999999999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</f>
        <v>5946.607000000002</v>
      </c>
      <c r="E101" s="25">
        <f>D101/D149*100</f>
        <v>0.7622341340987043</v>
      </c>
      <c r="F101" s="25">
        <f>D101/B101*100</f>
        <v>64.13718088376459</v>
      </c>
      <c r="G101" s="25">
        <f aca="true" t="shared" si="12" ref="G101:G147">D101/C101*100</f>
        <v>57.4296158229193</v>
      </c>
      <c r="H101" s="25">
        <f aca="true" t="shared" si="13" ref="H101:H106">B101-D101</f>
        <v>3325.092999999999</v>
      </c>
      <c r="I101" s="25">
        <f aca="true" t="shared" si="14" ref="I101:I147">C101-D101</f>
        <v>4407.992999999999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</f>
        <v>5452.299999999999</v>
      </c>
      <c r="E103" s="1">
        <f>D103/D101*100</f>
        <v>91.68757915227957</v>
      </c>
      <c r="F103" s="1">
        <f aca="true" t="shared" si="15" ref="F103:F147">D103/B103*100</f>
        <v>65.3745158930948</v>
      </c>
      <c r="G103" s="1">
        <f t="shared" si="12"/>
        <v>58.51425750437329</v>
      </c>
      <c r="H103" s="1">
        <f t="shared" si="13"/>
        <v>2887.800000000001</v>
      </c>
      <c r="I103" s="1">
        <f t="shared" si="14"/>
        <v>3865.600000000002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494.3070000000025</v>
      </c>
      <c r="E105" s="96">
        <f>D105/D101*100</f>
        <v>8.31242084772043</v>
      </c>
      <c r="F105" s="96">
        <f t="shared" si="15"/>
        <v>53.06000429368852</v>
      </c>
      <c r="G105" s="96">
        <f t="shared" si="12"/>
        <v>47.68081412173271</v>
      </c>
      <c r="H105" s="96">
        <f>B105-D105</f>
        <v>437.29299999999785</v>
      </c>
      <c r="I105" s="96">
        <f t="shared" si="14"/>
        <v>542.3929999999964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181374.89999999997</v>
      </c>
      <c r="C106" s="93">
        <f>SUM(C107:C146)-C114-C118+C147-C138-C139-C108-C111-C121-C122-C136-C130-C128</f>
        <v>186744.8</v>
      </c>
      <c r="D106" s="93">
        <f>SUM(D107:D146)-D114-D118+D147-D138-D139-D108-D111-D121-D122-D136-D130-D128</f>
        <v>159202.9</v>
      </c>
      <c r="E106" s="94">
        <f>D106/D149*100</f>
        <v>20.40657548539908</v>
      </c>
      <c r="F106" s="94">
        <f>D106/B106*100</f>
        <v>87.77559629254105</v>
      </c>
      <c r="G106" s="94">
        <f t="shared" si="12"/>
        <v>85.25158397984843</v>
      </c>
      <c r="H106" s="94">
        <f t="shared" si="13"/>
        <v>22171.99999999997</v>
      </c>
      <c r="I106" s="94">
        <f t="shared" si="14"/>
        <v>27541.899999999994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</f>
        <v>1072.9000000000003</v>
      </c>
      <c r="E107" s="6">
        <f>D107/D106*100</f>
        <v>0.6739198846252176</v>
      </c>
      <c r="F107" s="6">
        <f t="shared" si="15"/>
        <v>60.02237762237764</v>
      </c>
      <c r="G107" s="6">
        <f t="shared" si="12"/>
        <v>54.70630226392006</v>
      </c>
      <c r="H107" s="6">
        <f aca="true" t="shared" si="16" ref="H107:H147">B107-D107</f>
        <v>714.5999999999997</v>
      </c>
      <c r="I107" s="6">
        <f t="shared" si="14"/>
        <v>888.2999999999997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63.928167420814475</v>
      </c>
      <c r="G108" s="1">
        <f t="shared" si="12"/>
        <v>54.88648779895592</v>
      </c>
      <c r="H108" s="1">
        <f t="shared" si="16"/>
        <v>255.10000000000008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</f>
        <v>498.90000000000003</v>
      </c>
      <c r="E109" s="6">
        <f>D109/D106*100</f>
        <v>0.3133736885446182</v>
      </c>
      <c r="F109" s="6">
        <f>D109/B109*100</f>
        <v>58.64582108851534</v>
      </c>
      <c r="G109" s="6">
        <f t="shared" si="12"/>
        <v>55.20026554547467</v>
      </c>
      <c r="H109" s="6">
        <f t="shared" si="16"/>
        <v>351.8</v>
      </c>
      <c r="I109" s="6">
        <f t="shared" si="14"/>
        <v>404.8999999999999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0.019346381253105314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0.03435867060210587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</f>
        <v>1106.2000000000005</v>
      </c>
      <c r="E113" s="6">
        <f>D113/D106*100</f>
        <v>0.694836589031984</v>
      </c>
      <c r="F113" s="6">
        <f t="shared" si="15"/>
        <v>79.34868373861276</v>
      </c>
      <c r="G113" s="6">
        <f t="shared" si="12"/>
        <v>72.18270799347475</v>
      </c>
      <c r="H113" s="6">
        <f t="shared" si="16"/>
        <v>287.8999999999994</v>
      </c>
      <c r="I113" s="6">
        <f t="shared" si="14"/>
        <v>426.2999999999995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0.022612653412720497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</f>
        <v>82.6</v>
      </c>
      <c r="E116" s="6">
        <f>D116/D106*100</f>
        <v>0.05188347699696425</v>
      </c>
      <c r="F116" s="6">
        <f>D116/B116*100</f>
        <v>33.686786296900486</v>
      </c>
      <c r="G116" s="6">
        <f t="shared" si="12"/>
        <v>33.686786296900486</v>
      </c>
      <c r="H116" s="6">
        <f t="shared" si="16"/>
        <v>162.6</v>
      </c>
      <c r="I116" s="6">
        <f t="shared" si="14"/>
        <v>162.6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</f>
        <v>194.39999999999998</v>
      </c>
      <c r="E117" s="6">
        <f>D117/D106*100</f>
        <v>0.12210832842869067</v>
      </c>
      <c r="F117" s="6">
        <f t="shared" si="15"/>
        <v>88.56492027334852</v>
      </c>
      <c r="G117" s="6">
        <f t="shared" si="12"/>
        <v>80.49689440993788</v>
      </c>
      <c r="H117" s="6">
        <f t="shared" si="16"/>
        <v>25.100000000000023</v>
      </c>
      <c r="I117" s="6">
        <f t="shared" si="14"/>
        <v>47.10000000000002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0.28159034791451665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0.5062093718142069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1.6250332123347002</v>
      </c>
      <c r="F123" s="6">
        <f t="shared" si="15"/>
        <v>88.42367899377949</v>
      </c>
      <c r="G123" s="6">
        <f t="shared" si="12"/>
        <v>88.18256186515782</v>
      </c>
      <c r="H123" s="6">
        <f t="shared" si="16"/>
        <v>338.6999999999998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0.08159399106423312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0.0012562585229289166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0.015703231536611458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</f>
        <v>792.2</v>
      </c>
      <c r="E127" s="19">
        <f>D127/D106*100</f>
        <v>0.49760400093214385</v>
      </c>
      <c r="F127" s="6">
        <f t="shared" si="15"/>
        <v>96.83412785723017</v>
      </c>
      <c r="G127" s="6">
        <f t="shared" si="12"/>
        <v>96.22251913032918</v>
      </c>
      <c r="H127" s="6">
        <f t="shared" si="16"/>
        <v>25.899999999999977</v>
      </c>
      <c r="I127" s="6">
        <f t="shared" si="14"/>
        <v>31.09999999999991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</f>
        <v>438.8999999999999</v>
      </c>
      <c r="E129" s="19">
        <f>D129/D106*100</f>
        <v>0.2756859328567507</v>
      </c>
      <c r="F129" s="6">
        <f t="shared" si="15"/>
        <v>67.89913366336633</v>
      </c>
      <c r="G129" s="6">
        <f t="shared" si="12"/>
        <v>67.52307692307691</v>
      </c>
      <c r="H129" s="6">
        <f t="shared" si="16"/>
        <v>207.50000000000006</v>
      </c>
      <c r="I129" s="6">
        <f t="shared" si="14"/>
        <v>211.10000000000008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</f>
        <v>37.9</v>
      </c>
      <c r="E131" s="19">
        <f>D131/D106*100</f>
        <v>0.02380609900950297</v>
      </c>
      <c r="F131" s="6">
        <f t="shared" si="15"/>
        <v>49.67234600262123</v>
      </c>
      <c r="G131" s="6">
        <f t="shared" si="12"/>
        <v>49.67234600262122</v>
      </c>
      <c r="H131" s="6">
        <f t="shared" si="16"/>
        <v>38.4</v>
      </c>
      <c r="I131" s="6">
        <f t="shared" si="14"/>
        <v>38.40000000000001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</f>
        <v>202.1</v>
      </c>
      <c r="E134" s="19">
        <f>D134/D106*100</f>
        <v>0.126944923741967</v>
      </c>
      <c r="F134" s="6">
        <f t="shared" si="15"/>
        <v>9.896674991430391</v>
      </c>
      <c r="G134" s="6">
        <f t="shared" si="12"/>
        <v>5.20594523582597</v>
      </c>
      <c r="H134" s="6">
        <f t="shared" si="16"/>
        <v>1840</v>
      </c>
      <c r="I134" s="6">
        <f t="shared" si="14"/>
        <v>3680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59.9+7.6+10.7+6.3+5.3+38.1+4+0.1+1.7+3.6+39.2+1.5+0.1+12.4+0.1+5.1+12+1.3+0.1+10.3</f>
        <v>219.4</v>
      </c>
      <c r="E135" s="19">
        <f>D135/D106*100</f>
        <v>0.13781155996530214</v>
      </c>
      <c r="F135" s="6">
        <f t="shared" si="15"/>
        <v>72.0999014130792</v>
      </c>
      <c r="G135" s="6">
        <f>D135/C135*100</f>
        <v>72.0999014130792</v>
      </c>
      <c r="H135" s="6">
        <f t="shared" si="16"/>
        <v>84.9</v>
      </c>
      <c r="I135" s="6">
        <f t="shared" si="14"/>
        <v>84.9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7.6+0.3+4.8+38.1+4+0.1+0.1+0.1+8.5+0.1+12+0.1+6.3+0.1</f>
        <v>82.19999999999999</v>
      </c>
      <c r="E136" s="1">
        <f>D136/D135*100</f>
        <v>37.46581586144029</v>
      </c>
      <c r="F136" s="1">
        <f t="shared" si="15"/>
        <v>87.26114649681527</v>
      </c>
      <c r="G136" s="1">
        <f>D136/C136*100</f>
        <v>87.26114649681527</v>
      </c>
      <c r="H136" s="1">
        <f t="shared" si="16"/>
        <v>12.000000000000014</v>
      </c>
      <c r="I136" s="1">
        <f t="shared" si="14"/>
        <v>12.000000000000014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</f>
        <v>840.7</v>
      </c>
      <c r="E137" s="19">
        <f>D137/D106*100</f>
        <v>0.5280682701131701</v>
      </c>
      <c r="F137" s="6">
        <f t="shared" si="15"/>
        <v>89.18001485096</v>
      </c>
      <c r="G137" s="6">
        <f t="shared" si="12"/>
        <v>80.72011521843496</v>
      </c>
      <c r="H137" s="6">
        <f t="shared" si="16"/>
        <v>102</v>
      </c>
      <c r="I137" s="6">
        <f t="shared" si="14"/>
        <v>200.79999999999995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</f>
        <v>735.0000000000001</v>
      </c>
      <c r="E138" s="1">
        <f>D138/D137*100</f>
        <v>87.42714404662782</v>
      </c>
      <c r="F138" s="1">
        <f aca="true" t="shared" si="17" ref="F138:F146">D138/B138*100</f>
        <v>90.11770475723395</v>
      </c>
      <c r="G138" s="1">
        <f t="shared" si="12"/>
        <v>82.12290502793297</v>
      </c>
      <c r="H138" s="1">
        <f t="shared" si="16"/>
        <v>80.59999999999991</v>
      </c>
      <c r="I138" s="1">
        <f t="shared" si="14"/>
        <v>159.9999999999999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</f>
        <v>22.5</v>
      </c>
      <c r="E139" s="1">
        <f>D139/D137*100</f>
        <v>2.6763411442845246</v>
      </c>
      <c r="F139" s="1">
        <f t="shared" si="17"/>
        <v>76.27118644067797</v>
      </c>
      <c r="G139" s="1">
        <f>D139/C139*100</f>
        <v>62.849162011173185</v>
      </c>
      <c r="H139" s="1">
        <f t="shared" si="16"/>
        <v>7</v>
      </c>
      <c r="I139" s="1">
        <f t="shared" si="14"/>
        <v>13.299999999999997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0.12562585229289167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</f>
        <v>1463.5</v>
      </c>
      <c r="E141" s="19">
        <f>D141/D106*100</f>
        <v>0.9192671741532347</v>
      </c>
      <c r="F141" s="111">
        <f>D141/B141*100</f>
        <v>53.66703337000367</v>
      </c>
      <c r="G141" s="6">
        <f t="shared" si="12"/>
        <v>53.66703337000367</v>
      </c>
      <c r="H141" s="6">
        <f t="shared" si="16"/>
        <v>1263.5</v>
      </c>
      <c r="I141" s="6">
        <f t="shared" si="14"/>
        <v>1263.5</v>
      </c>
    </row>
    <row r="142" spans="1:9" s="2" customFormat="1" ht="18.75">
      <c r="A142" s="23" t="s">
        <v>110</v>
      </c>
      <c r="B142" s="80">
        <v>14900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241.3+64.6+48.1+278.9+170.1+140.9+637.5+150.9+370.2+164.6+344.6+242.4+441.1+0.1+89.8+381.7+177.1+247.5+73.1+327.9+377.9+42.9+540.2+305.5+89.5+547.4+109.3</f>
        <v>6605.0999999999985</v>
      </c>
      <c r="E142" s="19">
        <f>D142/D106*100</f>
        <v>4.148856584898892</v>
      </c>
      <c r="F142" s="111">
        <f t="shared" si="17"/>
        <v>44.32953020134227</v>
      </c>
      <c r="G142" s="6">
        <f t="shared" si="12"/>
        <v>42.61354838709677</v>
      </c>
      <c r="H142" s="6">
        <f t="shared" si="16"/>
        <v>8294.900000000001</v>
      </c>
      <c r="I142" s="6">
        <f t="shared" si="14"/>
        <v>8894.900000000001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</f>
        <v>3888.8000000000006</v>
      </c>
      <c r="E143" s="19">
        <f>D143/D106*100</f>
        <v>2.4426690719829858</v>
      </c>
      <c r="F143" s="111">
        <f t="shared" si="17"/>
        <v>75.61492543117699</v>
      </c>
      <c r="G143" s="6">
        <f t="shared" si="12"/>
        <v>75.61198498959773</v>
      </c>
      <c r="H143" s="6">
        <f t="shared" si="16"/>
        <v>1254.099999999999</v>
      </c>
      <c r="I143" s="6">
        <f t="shared" si="14"/>
        <v>1254.2999999999997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</f>
        <v>6282</v>
      </c>
      <c r="E144" s="19">
        <f>D144/D106*100</f>
        <v>3.945908020519727</v>
      </c>
      <c r="F144" s="111">
        <f t="shared" si="17"/>
        <v>75</v>
      </c>
      <c r="G144" s="6">
        <f t="shared" si="12"/>
        <v>75</v>
      </c>
      <c r="H144" s="6">
        <f t="shared" si="16"/>
        <v>2094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0.3380591685201715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103486.4+8580+999.6</f>
        <v>113066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</f>
        <v>112066.4</v>
      </c>
      <c r="E146" s="19">
        <f>D146/D106*100</f>
        <v>70.39218506698056</v>
      </c>
      <c r="F146" s="6">
        <f t="shared" si="17"/>
        <v>99.11591459855306</v>
      </c>
      <c r="G146" s="6">
        <f t="shared" si="12"/>
        <v>98.74570336214938</v>
      </c>
      <c r="H146" s="6">
        <f t="shared" si="16"/>
        <v>999.6000000000058</v>
      </c>
      <c r="I146" s="6">
        <f t="shared" si="14"/>
        <v>1423.500000000029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</f>
        <v>18553</v>
      </c>
      <c r="E147" s="19">
        <f>D147/D106*100</f>
        <v>11.653682187950094</v>
      </c>
      <c r="F147" s="6">
        <f t="shared" si="15"/>
        <v>90.90953636283454</v>
      </c>
      <c r="G147" s="6">
        <f t="shared" si="12"/>
        <v>83.33408194615377</v>
      </c>
      <c r="H147" s="6">
        <f t="shared" si="16"/>
        <v>1855.2000000000007</v>
      </c>
      <c r="I147" s="6">
        <f t="shared" si="14"/>
        <v>3710.4000000000015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192079.89999999997</v>
      </c>
      <c r="C148" s="84">
        <f>C43+C68+C71+C76+C78+C86+C101+C106+C99+C83+C97</f>
        <v>198795.5</v>
      </c>
      <c r="D148" s="60">
        <f>D43+D68+D71+D76+D78+D86+D101+D106+D99+D83+D97</f>
        <v>166030.707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912723.8999999999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780154.907</v>
      </c>
      <c r="E149" s="38">
        <v>100</v>
      </c>
      <c r="F149" s="3">
        <f>D149/B149*100</f>
        <v>85.47545506368355</v>
      </c>
      <c r="G149" s="3">
        <f aca="true" t="shared" si="18" ref="G149:G155">D149/C149*100</f>
        <v>79.08699291480697</v>
      </c>
      <c r="H149" s="3">
        <f aca="true" t="shared" si="19" ref="H149:H155">B149-D149</f>
        <v>132568.9929999999</v>
      </c>
      <c r="I149" s="3">
        <f aca="true" t="shared" si="20" ref="I149:I155">C149-D149</f>
        <v>206296.69299999997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450703.19999999995</v>
      </c>
      <c r="E150" s="6">
        <f>D150/D149*100</f>
        <v>57.770988294251666</v>
      </c>
      <c r="F150" s="6">
        <f aca="true" t="shared" si="21" ref="F150:F161">D150/B150*100</f>
        <v>88.37986561335818</v>
      </c>
      <c r="G150" s="6">
        <f t="shared" si="18"/>
        <v>80.71034628736832</v>
      </c>
      <c r="H150" s="6">
        <f t="shared" si="19"/>
        <v>59258.20000000007</v>
      </c>
      <c r="I150" s="18">
        <f t="shared" si="20"/>
        <v>107717.40000000002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89167.8</v>
      </c>
      <c r="C151" s="68">
        <f>C11+C23+C36+C55+C61+C91+C49+C139+C108+C111+C95+C136</f>
        <v>99878</v>
      </c>
      <c r="D151" s="68">
        <f>D11+D23+D36+D55+D61+D91+D49+D139+D108+D111+D95+D136</f>
        <v>61460.00000000001</v>
      </c>
      <c r="E151" s="6">
        <f>D151/D149*100</f>
        <v>7.877922634151939</v>
      </c>
      <c r="F151" s="6">
        <f t="shared" si="21"/>
        <v>68.92622673207146</v>
      </c>
      <c r="G151" s="6">
        <f t="shared" si="18"/>
        <v>61.535072788802346</v>
      </c>
      <c r="H151" s="6">
        <f t="shared" si="19"/>
        <v>27707.799999999996</v>
      </c>
      <c r="I151" s="18">
        <f t="shared" si="20"/>
        <v>38417.99999999999</v>
      </c>
      <c r="K151" s="46"/>
      <c r="L151" s="102"/>
    </row>
    <row r="152" spans="1:12" ht="18.75">
      <c r="A152" s="23" t="s">
        <v>1</v>
      </c>
      <c r="B152" s="67">
        <f>B22+B10+B54+B48+B60+B35+B102+B122</f>
        <v>23417.000000000004</v>
      </c>
      <c r="C152" s="67">
        <f>C22+C10+C54+C48+C60+C35+C102+C122</f>
        <v>25986.7</v>
      </c>
      <c r="D152" s="67">
        <f>D22+D10+D54+D48+D60+D35+D102+D122</f>
        <v>18749.899999999998</v>
      </c>
      <c r="E152" s="6">
        <f>D152/D149*100</f>
        <v>2.403356029907019</v>
      </c>
      <c r="F152" s="6">
        <f t="shared" si="21"/>
        <v>80.06960755007044</v>
      </c>
      <c r="G152" s="6">
        <f t="shared" si="18"/>
        <v>72.151908476259</v>
      </c>
      <c r="H152" s="6">
        <f t="shared" si="19"/>
        <v>4667.100000000006</v>
      </c>
      <c r="I152" s="18">
        <f t="shared" si="20"/>
        <v>7236.800000000003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13850.500000000002</v>
      </c>
      <c r="C153" s="67">
        <f>C12+C24+C103+C62+C38+C92+C128</f>
        <v>14991.800000000001</v>
      </c>
      <c r="D153" s="67">
        <f>D12+D24+D103+D62+D38+D92+D128</f>
        <v>10433.999999999998</v>
      </c>
      <c r="E153" s="6">
        <f>D153/D149*100</f>
        <v>1.3374266964650392</v>
      </c>
      <c r="F153" s="6">
        <f t="shared" si="21"/>
        <v>75.33302046857511</v>
      </c>
      <c r="G153" s="6">
        <f t="shared" si="18"/>
        <v>69.59804693232299</v>
      </c>
      <c r="H153" s="6">
        <f t="shared" si="19"/>
        <v>3416.5000000000036</v>
      </c>
      <c r="I153" s="18">
        <f t="shared" si="20"/>
        <v>4557.800000000003</v>
      </c>
      <c r="K153" s="46"/>
      <c r="L153" s="102"/>
    </row>
    <row r="154" spans="1:12" ht="18.75">
      <c r="A154" s="23" t="s">
        <v>2</v>
      </c>
      <c r="B154" s="67">
        <f>B9+B21+B47+B53+B121</f>
        <v>12322.1</v>
      </c>
      <c r="C154" s="67">
        <f>C9+C21+C47+C53+C121</f>
        <v>13384.7</v>
      </c>
      <c r="D154" s="67">
        <f>D9+D21+D47+D53+D121</f>
        <v>9463.5</v>
      </c>
      <c r="E154" s="6">
        <f>D154/D149*100</f>
        <v>1.2130283248990703</v>
      </c>
      <c r="F154" s="6">
        <f t="shared" si="21"/>
        <v>76.80103229157368</v>
      </c>
      <c r="G154" s="6">
        <f t="shared" si="18"/>
        <v>70.70386336638101</v>
      </c>
      <c r="H154" s="6">
        <f t="shared" si="19"/>
        <v>2858.6000000000004</v>
      </c>
      <c r="I154" s="18">
        <f t="shared" si="20"/>
        <v>3921.2000000000007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264005.0999999999</v>
      </c>
      <c r="C155" s="67">
        <f>C149-C150-C151-C152-C153-C154</f>
        <v>273789.8</v>
      </c>
      <c r="D155" s="67">
        <f>D149-D150-D151-D152-D153-D154</f>
        <v>229344.30700000006</v>
      </c>
      <c r="E155" s="6">
        <f>D155/D149*100</f>
        <v>29.397278020325267</v>
      </c>
      <c r="F155" s="6">
        <f t="shared" si="21"/>
        <v>86.87116536763878</v>
      </c>
      <c r="G155" s="43">
        <f t="shared" si="18"/>
        <v>83.7665636192437</v>
      </c>
      <c r="H155" s="6">
        <f t="shared" si="19"/>
        <v>34660.79299999986</v>
      </c>
      <c r="I155" s="6">
        <f t="shared" si="20"/>
        <v>44445.49299999993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25582.4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</f>
        <v>10974.699999999995</v>
      </c>
      <c r="E157" s="15"/>
      <c r="F157" s="6">
        <f t="shared" si="21"/>
        <v>42.89941522296577</v>
      </c>
      <c r="G157" s="6">
        <f aca="true" t="shared" si="22" ref="G157:G166">D157/C157*100</f>
        <v>42.65630708716504</v>
      </c>
      <c r="H157" s="6">
        <f>B157-D157</f>
        <v>14607.700000000006</v>
      </c>
      <c r="I157" s="6">
        <f aca="true" t="shared" si="23" ref="I157:I166">C157-D157</f>
        <v>14753.500000000002</v>
      </c>
      <c r="K157" s="46"/>
      <c r="L157" s="46"/>
    </row>
    <row r="158" spans="1:12" ht="18.75">
      <c r="A158" s="23" t="s">
        <v>22</v>
      </c>
      <c r="B158" s="88">
        <v>17318.9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132.1+649.5+498.6+2.9+146.5+119.3+11.1+935+701.6+2.9+12.3-0.1+18.6+43.3+39.7+94+282.1+33.2+9+121.6+250.9+78.8+80+13.6+23.8+457.4+36+8.5+326.3+22.2+795.3+172.7+29.4+49.6+1021.9-0.1</f>
        <v>7219.499999999999</v>
      </c>
      <c r="E158" s="6"/>
      <c r="F158" s="6">
        <f t="shared" si="21"/>
        <v>41.68567287760769</v>
      </c>
      <c r="G158" s="6">
        <f t="shared" si="22"/>
        <v>37.725348800752464</v>
      </c>
      <c r="H158" s="6">
        <f aca="true" t="shared" si="24" ref="H158:H165">B158-D158</f>
        <v>10099.400000000001</v>
      </c>
      <c r="I158" s="6">
        <f t="shared" si="23"/>
        <v>11917.5</v>
      </c>
      <c r="K158" s="46"/>
      <c r="L158" s="46"/>
    </row>
    <row r="159" spans="1:12" ht="18.75">
      <c r="A159" s="23" t="s">
        <v>60</v>
      </c>
      <c r="B159" s="88">
        <v>205705.8</v>
      </c>
      <c r="C159" s="67">
        <f>213607.5+29882.9-2140-37856.7-150+7307.7-1151.4</f>
        <v>209500.00000000003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</f>
        <v>72145.6</v>
      </c>
      <c r="E159" s="6"/>
      <c r="F159" s="6">
        <f t="shared" si="21"/>
        <v>35.0722245070387</v>
      </c>
      <c r="G159" s="6">
        <f t="shared" si="22"/>
        <v>34.43704057279236</v>
      </c>
      <c r="H159" s="6">
        <f t="shared" si="24"/>
        <v>133560.19999999998</v>
      </c>
      <c r="I159" s="6">
        <f t="shared" si="23"/>
        <v>137354.40000000002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</f>
        <v>1829.9</v>
      </c>
      <c r="E160" s="6"/>
      <c r="F160" s="6">
        <f t="shared" si="21"/>
        <v>69.06846833245264</v>
      </c>
      <c r="G160" s="6">
        <f t="shared" si="22"/>
        <v>69.06846833245264</v>
      </c>
      <c r="H160" s="6">
        <f t="shared" si="24"/>
        <v>819.5</v>
      </c>
      <c r="I160" s="6">
        <f t="shared" si="23"/>
        <v>819.5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</f>
        <v>3475.0000000000005</v>
      </c>
      <c r="E161" s="19"/>
      <c r="F161" s="6">
        <f t="shared" si="21"/>
        <v>25.603430491291153</v>
      </c>
      <c r="G161" s="6">
        <f t="shared" si="22"/>
        <v>25.40687557576733</v>
      </c>
      <c r="H161" s="6">
        <f t="shared" si="24"/>
        <v>10097.4</v>
      </c>
      <c r="I161" s="6">
        <f t="shared" si="23"/>
        <v>10202.4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39.626572642038624</v>
      </c>
      <c r="G163" s="6">
        <f t="shared" si="22"/>
        <v>36.079089449875966</v>
      </c>
      <c r="H163" s="6">
        <f t="shared" si="24"/>
        <v>753.4000000000001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</f>
        <v>3379.9</v>
      </c>
      <c r="E165" s="24"/>
      <c r="F165" s="6">
        <f>D165/B165*100</f>
        <v>90.88684521888781</v>
      </c>
      <c r="G165" s="6">
        <f t="shared" si="22"/>
        <v>90.88684521888781</v>
      </c>
      <c r="H165" s="6">
        <f t="shared" si="24"/>
        <v>338.9000000000001</v>
      </c>
      <c r="I165" s="6">
        <f t="shared" si="23"/>
        <v>338.9000000000001</v>
      </c>
    </row>
    <row r="166" spans="1:9" ht="19.5" thickBot="1">
      <c r="A166" s="14" t="s">
        <v>20</v>
      </c>
      <c r="B166" s="90">
        <f>B149+B157+B161+B162+B158+B165+B164+B159+B163+B160</f>
        <v>1182827.0999999999</v>
      </c>
      <c r="C166" s="90">
        <f>C149+C157+C161+C162+C158+C165+C164+C159+C163+C160</f>
        <v>1262540.6</v>
      </c>
      <c r="D166" s="90">
        <f>D149+D157+D161+D162+D158+D165+D164+D159+D163+D160</f>
        <v>879674.007</v>
      </c>
      <c r="E166" s="25"/>
      <c r="F166" s="3">
        <f>D166/B166*100</f>
        <v>74.3704643730263</v>
      </c>
      <c r="G166" s="3">
        <f t="shared" si="22"/>
        <v>69.67490843462775</v>
      </c>
      <c r="H166" s="3">
        <f>B166-D166</f>
        <v>303153.0929999999</v>
      </c>
      <c r="I166" s="3">
        <f t="shared" si="23"/>
        <v>382866.5930000001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9" sqref="R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780154.907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780154.907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2015-11-02T06:24:47Z</dcterms:modified>
  <cp:category/>
  <cp:version/>
  <cp:contentType/>
  <cp:contentStatus/>
</cp:coreProperties>
</file>